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omuedutr-my.sharepoint.com/personal/nurdan_bilgin_omu_edu_tr/Documents/Dersler2019/Sayısal Yöntemler/"/>
    </mc:Choice>
  </mc:AlternateContent>
  <bookViews>
    <workbookView xWindow="0" yWindow="0" windowWidth="15345" windowHeight="4110" activeTab="5"/>
  </bookViews>
  <sheets>
    <sheet name="Soru1" sheetId="1" r:id="rId1"/>
    <sheet name="Soru2a" sheetId="6" r:id="rId2"/>
    <sheet name="Soru2b" sheetId="2" r:id="rId3"/>
    <sheet name="Soru3" sheetId="3" r:id="rId4"/>
    <sheet name="Soru4" sheetId="4" r:id="rId5"/>
    <sheet name="Soru5" sheetId="5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5" l="1"/>
  <c r="E3" i="5" s="1"/>
  <c r="F3" i="5" s="1"/>
  <c r="C3" i="5"/>
  <c r="C6" i="3"/>
  <c r="C3" i="3"/>
  <c r="C4" i="3"/>
  <c r="C5" i="3"/>
  <c r="C2" i="3"/>
  <c r="G5" i="2"/>
  <c r="G4" i="2"/>
  <c r="G3" i="2"/>
  <c r="G13" i="6"/>
  <c r="I27" i="1"/>
  <c r="M23" i="1"/>
  <c r="L24" i="1"/>
  <c r="L23" i="1"/>
  <c r="K25" i="1"/>
  <c r="K24" i="1"/>
  <c r="K23" i="1"/>
  <c r="F21" i="1"/>
  <c r="H19" i="1"/>
  <c r="I18" i="1" s="1"/>
  <c r="H18" i="1"/>
  <c r="B20" i="1"/>
  <c r="D18" i="1"/>
  <c r="B4" i="5" l="1"/>
  <c r="C4" i="5" s="1"/>
  <c r="D4" i="5" l="1"/>
  <c r="E4" i="5" s="1"/>
  <c r="F4" i="5" s="1"/>
  <c r="B5" i="5" l="1"/>
  <c r="C5" i="5" l="1"/>
  <c r="D5" i="5" s="1"/>
  <c r="E5" i="5" s="1"/>
  <c r="F5" i="5" s="1"/>
  <c r="F15" i="4" l="1"/>
  <c r="K15" i="4"/>
  <c r="P15" i="4"/>
  <c r="F16" i="4"/>
  <c r="K16" i="4"/>
  <c r="P16" i="4"/>
  <c r="F17" i="4"/>
  <c r="K17" i="4"/>
  <c r="P17" i="4"/>
  <c r="F18" i="4"/>
  <c r="K18" i="4"/>
  <c r="P18" i="4"/>
  <c r="F14" i="4"/>
  <c r="K14" i="4"/>
  <c r="P14" i="4"/>
  <c r="K13" i="4"/>
  <c r="H13" i="4"/>
  <c r="F13" i="4"/>
  <c r="P13" i="4"/>
  <c r="E13" i="4"/>
  <c r="D13" i="4"/>
  <c r="G13" i="4" s="1"/>
  <c r="I13" i="4" s="1"/>
  <c r="E3" i="4"/>
  <c r="C4" i="4" s="1"/>
  <c r="D3" i="4"/>
  <c r="B4" i="4" s="1"/>
  <c r="L13" i="4" l="1"/>
  <c r="B5" i="4"/>
  <c r="C5" i="4"/>
  <c r="D4" i="4"/>
  <c r="J13" i="4"/>
  <c r="E4" i="4"/>
  <c r="N13" i="4"/>
  <c r="Q13" i="4" s="1"/>
  <c r="M13" i="4" l="1"/>
  <c r="O13" i="4" s="1"/>
  <c r="R13" i="4" s="1"/>
  <c r="T13" i="4"/>
  <c r="C14" i="4" s="1"/>
  <c r="D5" i="4"/>
  <c r="B6" i="4" s="1"/>
  <c r="E5" i="4"/>
  <c r="C6" i="4" s="1"/>
  <c r="S13" i="4"/>
  <c r="B14" i="4" s="1"/>
  <c r="E14" i="4" l="1"/>
  <c r="D14" i="4"/>
  <c r="G14" i="4" s="1"/>
  <c r="H14" i="4"/>
  <c r="D6" i="4"/>
  <c r="B7" i="4" s="1"/>
  <c r="E6" i="4"/>
  <c r="C7" i="4" s="1"/>
  <c r="J14" i="4" l="1"/>
  <c r="I14" i="4"/>
  <c r="L14" i="4" s="1"/>
  <c r="D7" i="4"/>
  <c r="B8" i="4" s="1"/>
  <c r="E7" i="4"/>
  <c r="C8" i="4" s="1"/>
  <c r="D8" i="4" l="1"/>
  <c r="E8" i="4"/>
  <c r="N14" i="4"/>
  <c r="O14" i="4"/>
  <c r="R14" i="4" s="1"/>
  <c r="M14" i="4"/>
  <c r="Q14" i="4" l="1"/>
  <c r="T14" i="4" l="1"/>
  <c r="C15" i="4" s="1"/>
  <c r="S14" i="4"/>
  <c r="B15" i="4" s="1"/>
  <c r="E15" i="4" l="1"/>
  <c r="D15" i="4"/>
  <c r="G15" i="4" s="1"/>
  <c r="I15" i="4" s="1"/>
  <c r="L15" i="4" s="1"/>
  <c r="H15" i="4"/>
  <c r="N15" i="4" l="1"/>
  <c r="Q15" i="4" s="1"/>
  <c r="J15" i="4"/>
  <c r="M15" i="4" s="1"/>
  <c r="O15" i="4" s="1"/>
  <c r="R15" i="4" s="1"/>
  <c r="S15" i="4" l="1"/>
  <c r="B16" i="4" s="1"/>
  <c r="T15" i="4"/>
  <c r="C16" i="4" s="1"/>
  <c r="D16" i="4" l="1"/>
  <c r="G16" i="4" s="1"/>
  <c r="E16" i="4"/>
  <c r="H16" i="4" s="1"/>
  <c r="J16" i="4" l="1"/>
  <c r="M16" i="4" s="1"/>
  <c r="I16" i="4"/>
  <c r="L16" i="4" s="1"/>
  <c r="N16" i="4" l="1"/>
  <c r="Q16" i="4" s="1"/>
  <c r="O16" i="4"/>
  <c r="R16" i="4" s="1"/>
  <c r="S16" i="4" l="1"/>
  <c r="B17" i="4" s="1"/>
  <c r="T16" i="4"/>
  <c r="C17" i="4" s="1"/>
  <c r="E17" i="4" l="1"/>
  <c r="H17" i="4" s="1"/>
  <c r="D17" i="4"/>
  <c r="G17" i="4" s="1"/>
  <c r="J17" i="4" l="1"/>
  <c r="M17" i="4" s="1"/>
  <c r="I17" i="4"/>
  <c r="L17" i="4" s="1"/>
  <c r="N17" i="4" l="1"/>
  <c r="Q17" i="4" s="1"/>
  <c r="O17" i="4"/>
  <c r="R17" i="4" s="1"/>
  <c r="T17" i="4" l="1"/>
  <c r="C18" i="4" s="1"/>
  <c r="S17" i="4"/>
  <c r="B18" i="4" s="1"/>
  <c r="E18" i="4" l="1"/>
  <c r="H18" i="4" s="1"/>
  <c r="D18" i="4"/>
  <c r="G18" i="4" s="1"/>
  <c r="J18" i="4" l="1"/>
  <c r="M18" i="4" s="1"/>
  <c r="I18" i="4"/>
  <c r="L18" i="4" s="1"/>
  <c r="N18" i="4" l="1"/>
  <c r="Q18" i="4" s="1"/>
  <c r="O18" i="4"/>
  <c r="R18" i="4" s="1"/>
  <c r="T18" i="4"/>
  <c r="S18" i="4"/>
</calcChain>
</file>

<file path=xl/sharedStrings.xml><?xml version="1.0" encoding="utf-8"?>
<sst xmlns="http://schemas.openxmlformats.org/spreadsheetml/2006/main" count="64" uniqueCount="39">
  <si>
    <t>X</t>
  </si>
  <si>
    <t>Y</t>
  </si>
  <si>
    <t>Yarı Çap, r, cm</t>
  </si>
  <si>
    <t>Hız, v, m/s</t>
  </si>
  <si>
    <t>Konum, x, m</t>
  </si>
  <si>
    <t>Zaman, t, s</t>
  </si>
  <si>
    <t>x</t>
  </si>
  <si>
    <t>y</t>
  </si>
  <si>
    <t>z</t>
  </si>
  <si>
    <t>dy/dx</t>
  </si>
  <si>
    <t>dz/dy</t>
  </si>
  <si>
    <t>k11</t>
  </si>
  <si>
    <t>k12</t>
  </si>
  <si>
    <t>k21</t>
  </si>
  <si>
    <t>k22</t>
  </si>
  <si>
    <t>k31</t>
  </si>
  <si>
    <t>k32</t>
  </si>
  <si>
    <t>k41</t>
  </si>
  <si>
    <t>k42</t>
  </si>
  <si>
    <t>a.)</t>
  </si>
  <si>
    <t>Grafiğe bakıldığın ikinci dereceden bir polinoma benzediği görülmektedir; bu nedenle ikinci dereceden Newton İnterpolasyon Polinomu uygulanması önerilir.</t>
  </si>
  <si>
    <t xml:space="preserve">b.) </t>
  </si>
  <si>
    <t>c.)</t>
  </si>
  <si>
    <t>Birinci Der. İçin Hata;</t>
  </si>
  <si>
    <t>f1(3,5)</t>
  </si>
  <si>
    <t>f2(3,5)</t>
  </si>
  <si>
    <t>f3(3,5)</t>
  </si>
  <si>
    <t>İkinci Derece İçin Hata</t>
  </si>
  <si>
    <t>Merkezi</t>
  </si>
  <si>
    <t>Geriye Doğru</t>
  </si>
  <si>
    <t>İleriye Doğru</t>
  </si>
  <si>
    <t>f(x)</t>
  </si>
  <si>
    <t>Simpson3/8 I=</t>
  </si>
  <si>
    <t>Euler</t>
  </si>
  <si>
    <t>Runge Kutta (sağlama Amaçlı sınavda Sorulmamıştır)</t>
  </si>
  <si>
    <t>dy/dx=k1</t>
  </si>
  <si>
    <t>k2</t>
  </si>
  <si>
    <t>k3</t>
  </si>
  <si>
    <t>k4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</si>
</sst>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1"/>
      <color rgb="FFFF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 vertical="center" indent="5"/>
    </xf>
    <xf numFmtId="0" fontId="2" fillId="0" borderId="0" xfId="0" applyFo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Verinin Grafik</a:t>
            </a:r>
            <a:r>
              <a:rPr lang="tr-TR" baseline="0"/>
              <a:t> Görünümü</a:t>
            </a:r>
            <a:endParaRPr lang="tr-T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Soru1!$A$2:$A$8</c:f>
              <c:numCache>
                <c:formatCode>General</c:formatCode>
                <c:ptCount val="7"/>
                <c:pt idx="0">
                  <c:v>0</c:v>
                </c:pt>
                <c:pt idx="1">
                  <c:v>1.8</c:v>
                </c:pt>
                <c:pt idx="2">
                  <c:v>5</c:v>
                </c:pt>
                <c:pt idx="3">
                  <c:v>6</c:v>
                </c:pt>
                <c:pt idx="4">
                  <c:v>8.1999999999999993</c:v>
                </c:pt>
                <c:pt idx="5">
                  <c:v>9.1999999999999993</c:v>
                </c:pt>
                <c:pt idx="6">
                  <c:v>12</c:v>
                </c:pt>
              </c:numCache>
            </c:numRef>
          </c:xVal>
          <c:yVal>
            <c:numRef>
              <c:f>Soru1!$B$2:$B$8</c:f>
              <c:numCache>
                <c:formatCode>General</c:formatCode>
                <c:ptCount val="7"/>
                <c:pt idx="0">
                  <c:v>26</c:v>
                </c:pt>
                <c:pt idx="1">
                  <c:v>16.414999999999999</c:v>
                </c:pt>
                <c:pt idx="2">
                  <c:v>5.375</c:v>
                </c:pt>
                <c:pt idx="3">
                  <c:v>3.5</c:v>
                </c:pt>
                <c:pt idx="4">
                  <c:v>2.0150000000000001</c:v>
                </c:pt>
                <c:pt idx="5">
                  <c:v>2.54</c:v>
                </c:pt>
                <c:pt idx="6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596-41C6-AF62-820BE16EE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1931840"/>
        <c:axId val="1541932256"/>
      </c:scatterChart>
      <c:valAx>
        <c:axId val="1541931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</a:t>
                </a:r>
                <a:r>
                  <a:rPr lang="tr-TR"/>
                  <a:t> Ekseni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541932256"/>
        <c:crosses val="autoZero"/>
        <c:crossBetween val="midCat"/>
      </c:valAx>
      <c:valAx>
        <c:axId val="1541932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</a:t>
                </a:r>
                <a:r>
                  <a:rPr lang="tr-TR"/>
                  <a:t> Ekseni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541931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Soru2a!$E$4:$E$12</c:f>
              <c:numCache>
                <c:formatCode>General</c:formatCode>
                <c:ptCount val="9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</c:numCache>
            </c:numRef>
          </c:xVal>
          <c:yVal>
            <c:numRef>
              <c:f>Soru2a!$F$4:$F$12</c:f>
              <c:numCache>
                <c:formatCode>General</c:formatCode>
                <c:ptCount val="9"/>
                <c:pt idx="0">
                  <c:v>0.91400000000000003</c:v>
                </c:pt>
                <c:pt idx="1">
                  <c:v>0.89</c:v>
                </c:pt>
                <c:pt idx="2">
                  <c:v>0.84699999999999998</c:v>
                </c:pt>
                <c:pt idx="3">
                  <c:v>0.79500000000000004</c:v>
                </c:pt>
                <c:pt idx="4">
                  <c:v>0.71899999999999997</c:v>
                </c:pt>
                <c:pt idx="5">
                  <c:v>0.54300000000000004</c:v>
                </c:pt>
                <c:pt idx="6">
                  <c:v>0.42699999999999999</c:v>
                </c:pt>
                <c:pt idx="7">
                  <c:v>0.20399999999999999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206-4688-A019-DF55527F9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2036496"/>
        <c:axId val="1772032336"/>
      </c:scatterChart>
      <c:valAx>
        <c:axId val="1772036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772032336"/>
        <c:crosses val="autoZero"/>
        <c:crossBetween val="midCat"/>
      </c:valAx>
      <c:valAx>
        <c:axId val="1772032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7720364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0</xdr:row>
      <xdr:rowOff>100012</xdr:rowOff>
    </xdr:from>
    <xdr:to>
      <xdr:col>10</xdr:col>
      <xdr:colOff>276225</xdr:colOff>
      <xdr:row>14</xdr:row>
      <xdr:rowOff>176212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381000</xdr:colOff>
      <xdr:row>23</xdr:row>
      <xdr:rowOff>133350</xdr:rowOff>
    </xdr:from>
    <xdr:to>
      <xdr:col>6</xdr:col>
      <xdr:colOff>476250</xdr:colOff>
      <xdr:row>28</xdr:row>
      <xdr:rowOff>123825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Box 3"/>
            <xdr:cNvSpPr txBox="1"/>
          </xdr:nvSpPr>
          <xdr:spPr>
            <a:xfrm>
              <a:off x="381000" y="4514850"/>
              <a:ext cx="3752850" cy="9429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tr-T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tr-T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tr-T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𝑛</m:t>
                        </m:r>
                      </m:sub>
                    </m:sSub>
                    <m:r>
                      <a:rPr lang="tr-TR" sz="1100" i="1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≅</m:t>
                    </m:r>
                    <m:sSub>
                      <m:sSubPr>
                        <m:ctrlPr>
                          <a:rPr lang="tr-T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tr-T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𝑓</m:t>
                        </m:r>
                      </m:e>
                      <m:sub>
                        <m:r>
                          <a:rPr lang="tr-T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𝑛</m:t>
                        </m:r>
                        <m:r>
                          <a:rPr lang="tr-T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+1</m:t>
                        </m:r>
                      </m:sub>
                    </m:sSub>
                    <m:d>
                      <m:dPr>
                        <m:ctrlPr>
                          <a:rPr lang="tr-T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tr-T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𝑥</m:t>
                        </m:r>
                      </m:e>
                    </m:d>
                    <m:r>
                      <a:rPr lang="tr-TR" sz="1100" i="1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−</m:t>
                    </m:r>
                    <m:sSub>
                      <m:sSubPr>
                        <m:ctrlPr>
                          <a:rPr lang="tr-T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tr-T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𝑓</m:t>
                        </m:r>
                      </m:e>
                      <m:sub>
                        <m:r>
                          <a:rPr lang="tr-T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𝑛</m:t>
                        </m:r>
                      </m:sub>
                    </m:sSub>
                    <m:d>
                      <m:dPr>
                        <m:ctrlPr>
                          <a:rPr lang="tr-T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tr-T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𝑥</m:t>
                        </m:r>
                      </m:e>
                    </m:d>
                  </m:oMath>
                </m:oMathPara>
              </a14:m>
              <a:endParaRPr lang="tr-T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tr-T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tr-T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tr-TR" sz="1100" b="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tr-TR" sz="1100" i="1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≅</m:t>
                    </m:r>
                    <m:r>
                      <a:rPr lang="tr-TR" sz="1100" b="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9.59375</m:t>
                    </m:r>
                    <m:r>
                      <a:rPr lang="tr-TR" sz="1100" i="1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−</m:t>
                    </m:r>
                    <m:r>
                      <a:rPr lang="tr-TR" sz="1100" b="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10.55=0,95625</m:t>
                    </m:r>
                  </m:oMath>
                </m:oMathPara>
              </a14:m>
              <a:endParaRPr lang="tr-TR" sz="1100"/>
            </a:p>
          </xdr:txBody>
        </xdr:sp>
      </mc:Choice>
      <mc:Fallback>
        <xdr:sp macro="" textlink="">
          <xdr:nvSpPr>
            <xdr:cNvPr id="4" name="TextBox 3"/>
            <xdr:cNvSpPr txBox="1"/>
          </xdr:nvSpPr>
          <xdr:spPr>
            <a:xfrm>
              <a:off x="381000" y="4514850"/>
              <a:ext cx="3752850" cy="9429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tr-TR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𝑅_𝑛≅𝑓_(𝑛+1) (𝑥)−𝑓_𝑛 (𝑥)</a:t>
              </a:r>
              <a:endParaRPr lang="tr-T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tr-TR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𝑅_</a:t>
              </a:r>
              <a:r>
                <a:rPr lang="tr-TR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</a:t>
              </a:r>
              <a:r>
                <a:rPr lang="tr-TR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≅</a:t>
              </a:r>
              <a:r>
                <a:rPr lang="tr-TR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9.59375</a:t>
              </a:r>
              <a:r>
                <a:rPr lang="tr-TR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−</a:t>
              </a:r>
              <a:r>
                <a:rPr lang="tr-TR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10.55=0,95625</a:t>
              </a:r>
              <a:endParaRPr lang="tr-TR" sz="1100"/>
            </a:p>
          </xdr:txBody>
        </xdr:sp>
      </mc:Fallback>
    </mc:AlternateContent>
    <xdr:clientData/>
  </xdr:twoCellAnchor>
  <xdr:twoCellAnchor>
    <xdr:from>
      <xdr:col>0</xdr:col>
      <xdr:colOff>409575</xdr:colOff>
      <xdr:row>30</xdr:row>
      <xdr:rowOff>114300</xdr:rowOff>
    </xdr:from>
    <xdr:to>
      <xdr:col>6</xdr:col>
      <xdr:colOff>504825</xdr:colOff>
      <xdr:row>35</xdr:row>
      <xdr:rowOff>104775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Box 4"/>
            <xdr:cNvSpPr txBox="1"/>
          </xdr:nvSpPr>
          <xdr:spPr>
            <a:xfrm>
              <a:off x="409575" y="5829300"/>
              <a:ext cx="3752850" cy="9429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tr-T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tr-T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tr-T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𝑛</m:t>
                        </m:r>
                      </m:sub>
                    </m:sSub>
                    <m:r>
                      <a:rPr lang="tr-TR" sz="1100" i="1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≅</m:t>
                    </m:r>
                    <m:sSub>
                      <m:sSubPr>
                        <m:ctrlPr>
                          <a:rPr lang="tr-T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tr-T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𝑓</m:t>
                        </m:r>
                      </m:e>
                      <m:sub>
                        <m:r>
                          <a:rPr lang="tr-T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𝑛</m:t>
                        </m:r>
                        <m:r>
                          <a:rPr lang="tr-T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+1</m:t>
                        </m:r>
                      </m:sub>
                    </m:sSub>
                    <m:d>
                      <m:dPr>
                        <m:ctrlPr>
                          <a:rPr lang="tr-T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tr-T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𝑥</m:t>
                        </m:r>
                      </m:e>
                    </m:d>
                    <m:r>
                      <a:rPr lang="tr-TR" sz="1100" i="1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−</m:t>
                    </m:r>
                    <m:sSub>
                      <m:sSubPr>
                        <m:ctrlPr>
                          <a:rPr lang="tr-T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tr-T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𝑓</m:t>
                        </m:r>
                      </m:e>
                      <m:sub>
                        <m:r>
                          <a:rPr lang="tr-T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𝑛</m:t>
                        </m:r>
                      </m:sub>
                    </m:sSub>
                    <m:d>
                      <m:dPr>
                        <m:ctrlPr>
                          <a:rPr lang="tr-T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tr-T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𝑥</m:t>
                        </m:r>
                      </m:e>
                    </m:d>
                  </m:oMath>
                </m:oMathPara>
              </a14:m>
              <a:endParaRPr lang="tr-T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tr-T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tr-T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tr-TR" sz="1100" b="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  <m:r>
                      <a:rPr lang="tr-TR" sz="1100" i="1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≅</m:t>
                    </m:r>
                    <m:r>
                      <a:rPr lang="tr-TR" sz="1100" b="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9.59375</m:t>
                    </m:r>
                    <m:r>
                      <a:rPr lang="tr-TR" sz="1100" i="1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−</m:t>
                    </m:r>
                    <m:r>
                      <a:rPr lang="tr-TR" sz="1100" b="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9.59375=0</m:t>
                    </m:r>
                  </m:oMath>
                </m:oMathPara>
              </a14:m>
              <a:endParaRPr lang="tr-TR" sz="1100"/>
            </a:p>
          </xdr:txBody>
        </xdr:sp>
      </mc:Choice>
      <mc:Fallback>
        <xdr:sp macro="" textlink="">
          <xdr:nvSpPr>
            <xdr:cNvPr id="5" name="TextBox 4"/>
            <xdr:cNvSpPr txBox="1"/>
          </xdr:nvSpPr>
          <xdr:spPr>
            <a:xfrm>
              <a:off x="409575" y="5829300"/>
              <a:ext cx="3752850" cy="9429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tr-TR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𝑅_𝑛≅𝑓_(𝑛+1) (𝑥)−𝑓_𝑛 (𝑥)</a:t>
              </a:r>
              <a:endParaRPr lang="tr-T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tr-TR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𝑅_</a:t>
              </a:r>
              <a:r>
                <a:rPr lang="tr-TR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tr-TR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≅</a:t>
              </a:r>
              <a:r>
                <a:rPr lang="tr-TR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9.59375</a:t>
              </a:r>
              <a:r>
                <a:rPr lang="tr-TR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−</a:t>
              </a:r>
              <a:r>
                <a:rPr lang="tr-TR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9.59375=0</a:t>
              </a:r>
              <a:endParaRPr lang="tr-TR" sz="1100"/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357187</xdr:colOff>
      <xdr:row>4</xdr:row>
      <xdr:rowOff>14287</xdr:rowOff>
    </xdr:from>
    <xdr:to>
      <xdr:col>16</xdr:col>
      <xdr:colOff>52387</xdr:colOff>
      <xdr:row>18</xdr:row>
      <xdr:rowOff>90487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447675</xdr:colOff>
      <xdr:row>13</xdr:row>
      <xdr:rowOff>95250</xdr:rowOff>
    </xdr:from>
    <xdr:to>
      <xdr:col>7</xdr:col>
      <xdr:colOff>104775</xdr:colOff>
      <xdr:row>20</xdr:row>
      <xdr:rowOff>85725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/>
            <xdr:cNvSpPr txBox="1"/>
          </xdr:nvSpPr>
          <xdr:spPr>
            <a:xfrm>
              <a:off x="447675" y="2571750"/>
              <a:ext cx="3924300" cy="13239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r-TR" sz="1100" b="0" i="1">
                        <a:latin typeface="Cambria Math" panose="02040503050406030204" pitchFamily="18" charset="0"/>
                      </a:rPr>
                      <m:t>𝑄</m:t>
                    </m:r>
                    <m:r>
                      <a:rPr lang="tr-TR" sz="1100" b="0" i="1">
                        <a:latin typeface="Cambria Math" panose="02040503050406030204" pitchFamily="18" charset="0"/>
                      </a:rPr>
                      <m:t>=2∗</m:t>
                    </m:r>
                    <m:r>
                      <a:rPr lang="tr-TR" sz="1100" b="0" i="1">
                        <a:latin typeface="Cambria Math" panose="02040503050406030204" pitchFamily="18" charset="0"/>
                      </a:rPr>
                      <m:t>𝜋</m:t>
                    </m:r>
                    <m:r>
                      <a:rPr lang="tr-TR" sz="1100" b="0" i="1">
                        <a:latin typeface="Cambria Math" panose="02040503050406030204" pitchFamily="18" charset="0"/>
                      </a:rPr>
                      <m:t>∗12.19</m:t>
                    </m:r>
                  </m:oMath>
                </m:oMathPara>
              </a14:m>
              <a:endParaRPr lang="tr-TR" sz="1100"/>
            </a:p>
          </xdr:txBody>
        </xdr:sp>
      </mc:Choice>
      <mc:Fallback>
        <xdr:sp macro="" textlink="">
          <xdr:nvSpPr>
            <xdr:cNvPr id="3" name="TextBox 2"/>
            <xdr:cNvSpPr txBox="1"/>
          </xdr:nvSpPr>
          <xdr:spPr>
            <a:xfrm>
              <a:off x="447675" y="2571750"/>
              <a:ext cx="3924300" cy="13239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tr-TR" sz="1100" b="0" i="0">
                  <a:latin typeface="Cambria Math" panose="02040503050406030204" pitchFamily="18" charset="0"/>
                </a:rPr>
                <a:t>𝑄=2∗𝜋∗12.19</a:t>
              </a:r>
              <a:endParaRPr lang="tr-TR" sz="1100"/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8</xdr:row>
      <xdr:rowOff>123825</xdr:rowOff>
    </xdr:from>
    <xdr:to>
      <xdr:col>7</xdr:col>
      <xdr:colOff>66675</xdr:colOff>
      <xdr:row>13</xdr:row>
      <xdr:rowOff>114300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/>
            <xdr:cNvSpPr txBox="1"/>
          </xdr:nvSpPr>
          <xdr:spPr>
            <a:xfrm>
              <a:off x="200025" y="1457325"/>
              <a:ext cx="3524250" cy="9429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r-TR" sz="1100" b="0" i="1">
                        <a:latin typeface="Cambria Math" panose="02040503050406030204" pitchFamily="18" charset="0"/>
                      </a:rPr>
                      <m:t>𝑓</m:t>
                    </m:r>
                    <m:d>
                      <m:dPr>
                        <m:ctrlPr>
                          <a:rPr lang="tr-TR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tr-TR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d>
                    <m:r>
                      <a:rPr lang="tr-TR" sz="1100" b="0" i="1">
                        <a:latin typeface="Cambria Math" panose="02040503050406030204" pitchFamily="18" charset="0"/>
                      </a:rPr>
                      <m:t>=</m:t>
                    </m:r>
                    <m:sSup>
                      <m:sSupPr>
                        <m:ctrlPr>
                          <a:rPr lang="tr-T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tr-T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𝑥</m:t>
                        </m:r>
                      </m:e>
                      <m:sup>
                        <m:r>
                          <a:rPr lang="tr-T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0.1</m:t>
                        </m:r>
                      </m:sup>
                    </m:sSup>
                    <m:r>
                      <a:rPr lang="tr-TR" sz="1100" i="1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(1.2−</m:t>
                    </m:r>
                    <m:r>
                      <a:rPr lang="tr-TR" sz="1100" i="1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𝑥</m:t>
                    </m:r>
                    <m:r>
                      <a:rPr lang="tr-TR" sz="1100" i="1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)(1−</m:t>
                    </m:r>
                    <m:sSup>
                      <m:sSupPr>
                        <m:ctrlPr>
                          <a:rPr lang="tr-T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tr-T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𝑒</m:t>
                        </m:r>
                      </m:e>
                      <m:sup>
                        <m:r>
                          <a:rPr lang="tr-T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20(</m:t>
                        </m:r>
                        <m:r>
                          <a:rPr lang="tr-T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𝑥</m:t>
                        </m:r>
                        <m:r>
                          <a:rPr lang="tr-T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−1)</m:t>
                        </m:r>
                      </m:sup>
                    </m:sSup>
                    <m:r>
                      <a:rPr lang="tr-TR" sz="1100" i="1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tr-TR" sz="1100"/>
            </a:p>
          </xdr:txBody>
        </xdr:sp>
      </mc:Choice>
      <mc:Fallback>
        <xdr:sp macro="" textlink="">
          <xdr:nvSpPr>
            <xdr:cNvPr id="2" name="TextBox 1"/>
            <xdr:cNvSpPr txBox="1"/>
          </xdr:nvSpPr>
          <xdr:spPr>
            <a:xfrm>
              <a:off x="200025" y="1457325"/>
              <a:ext cx="3524250" cy="9429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tr-TR" sz="1100" b="0" i="0">
                  <a:latin typeface="Cambria Math" panose="02040503050406030204" pitchFamily="18" charset="0"/>
                </a:rPr>
                <a:t>𝑓(𝑥)=</a:t>
              </a:r>
              <a:r>
                <a:rPr lang="tr-TR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𝑥^0.1 (1.2−𝑥)(1−𝑒^(20(𝑥−1)))</a:t>
              </a:r>
              <a:endParaRPr lang="tr-TR" sz="1100"/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16" workbookViewId="0">
      <selection activeCell="H35" sqref="H35"/>
    </sheetView>
  </sheetViews>
  <sheetFormatPr defaultRowHeight="15" x14ac:dyDescent="0.25"/>
  <cols>
    <col min="13" max="13" width="12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>
        <v>0</v>
      </c>
      <c r="B2">
        <v>26</v>
      </c>
    </row>
    <row r="3" spans="1:2" x14ac:dyDescent="0.25">
      <c r="A3">
        <v>1.8</v>
      </c>
      <c r="B3">
        <v>16.414999999999999</v>
      </c>
    </row>
    <row r="4" spans="1:2" x14ac:dyDescent="0.25">
      <c r="A4">
        <v>5</v>
      </c>
      <c r="B4">
        <v>5.375</v>
      </c>
    </row>
    <row r="5" spans="1:2" x14ac:dyDescent="0.25">
      <c r="A5">
        <v>6</v>
      </c>
      <c r="B5">
        <v>3.5</v>
      </c>
    </row>
    <row r="6" spans="1:2" x14ac:dyDescent="0.25">
      <c r="A6">
        <v>8.1999999999999993</v>
      </c>
      <c r="B6">
        <v>2.0150000000000001</v>
      </c>
    </row>
    <row r="7" spans="1:2" x14ac:dyDescent="0.25">
      <c r="A7">
        <v>9.1999999999999993</v>
      </c>
      <c r="B7">
        <v>2.54</v>
      </c>
    </row>
    <row r="8" spans="1:2" x14ac:dyDescent="0.25">
      <c r="A8">
        <v>12</v>
      </c>
      <c r="B8">
        <v>8</v>
      </c>
    </row>
    <row r="17" spans="1:13" x14ac:dyDescent="0.25">
      <c r="A17" t="s">
        <v>19</v>
      </c>
      <c r="B17" t="s">
        <v>20</v>
      </c>
    </row>
    <row r="18" spans="1:13" x14ac:dyDescent="0.25">
      <c r="A18" t="s">
        <v>21</v>
      </c>
      <c r="B18">
        <v>1.8</v>
      </c>
      <c r="C18">
        <v>16.414999999999999</v>
      </c>
      <c r="D18" s="2">
        <f>(C19-C18)/(B19-B18)</f>
        <v>-3.4499999999999997</v>
      </c>
      <c r="F18">
        <v>1.8</v>
      </c>
      <c r="G18">
        <v>16.414999999999999</v>
      </c>
      <c r="H18" s="2">
        <f>(G19-G18)/(F19-F18)</f>
        <v>-3.4499999999999997</v>
      </c>
      <c r="I18" s="2">
        <f>(H19-H18)/(F20-F18)</f>
        <v>0.37499999999999994</v>
      </c>
    </row>
    <row r="19" spans="1:13" x14ac:dyDescent="0.25">
      <c r="B19">
        <v>5</v>
      </c>
      <c r="C19">
        <v>5.375</v>
      </c>
      <c r="F19">
        <v>5</v>
      </c>
      <c r="G19">
        <v>5.375</v>
      </c>
      <c r="H19" s="2">
        <f>(G20-G19)/(F20-F19)</f>
        <v>-1.875</v>
      </c>
      <c r="I19" s="2"/>
    </row>
    <row r="20" spans="1:13" x14ac:dyDescent="0.25">
      <c r="A20" s="2" t="s">
        <v>24</v>
      </c>
      <c r="B20" s="2">
        <f>C18+D18*(3.5-B18)</f>
        <v>10.55</v>
      </c>
      <c r="F20">
        <v>6</v>
      </c>
      <c r="G20">
        <v>3.5</v>
      </c>
    </row>
    <row r="21" spans="1:13" x14ac:dyDescent="0.25">
      <c r="B21" s="2"/>
      <c r="C21" s="2"/>
      <c r="D21" s="2"/>
      <c r="E21" s="2" t="s">
        <v>25</v>
      </c>
      <c r="F21" s="2">
        <f>G18+H18*(3.5-F18)+I18*(3.5-F18)*(3.5-F19)</f>
        <v>9.59375</v>
      </c>
    </row>
    <row r="22" spans="1:13" x14ac:dyDescent="0.25">
      <c r="B22" s="2"/>
      <c r="C22" s="2"/>
      <c r="D22" s="2"/>
      <c r="I22" t="s">
        <v>0</v>
      </c>
      <c r="J22" t="s">
        <v>1</v>
      </c>
    </row>
    <row r="23" spans="1:13" x14ac:dyDescent="0.25">
      <c r="A23" t="s">
        <v>22</v>
      </c>
      <c r="B23" t="s">
        <v>23</v>
      </c>
      <c r="F23" s="3"/>
      <c r="I23">
        <v>0</v>
      </c>
      <c r="J23">
        <v>26</v>
      </c>
      <c r="K23" s="2">
        <f>(J24-J23)/(I24-I23)</f>
        <v>-5.3250000000000002</v>
      </c>
      <c r="L23" s="2">
        <f>(K24-K23)/(I25-I23)</f>
        <v>0.37500000000000011</v>
      </c>
      <c r="M23" s="2">
        <f>(L24-L23)/(J25-J23)</f>
        <v>8.0743492700011381E-18</v>
      </c>
    </row>
    <row r="24" spans="1:13" x14ac:dyDescent="0.25">
      <c r="G24" s="2"/>
      <c r="H24" s="2"/>
      <c r="I24">
        <v>1.8</v>
      </c>
      <c r="J24">
        <v>16.414999999999999</v>
      </c>
      <c r="K24" s="2">
        <f>(J25-J24)/(I25-I24)</f>
        <v>-3.4499999999999997</v>
      </c>
      <c r="L24" s="2">
        <f>(K25-K24)/(I26-I24)</f>
        <v>0.37499999999999994</v>
      </c>
    </row>
    <row r="25" spans="1:13" x14ac:dyDescent="0.25">
      <c r="G25" s="2"/>
      <c r="H25" s="2"/>
      <c r="I25">
        <v>5</v>
      </c>
      <c r="J25">
        <v>5.375</v>
      </c>
      <c r="K25" s="2">
        <f>(J26-J25)/(I26-I25)</f>
        <v>-1.875</v>
      </c>
      <c r="L25" s="2"/>
    </row>
    <row r="26" spans="1:13" x14ac:dyDescent="0.25">
      <c r="G26" s="2"/>
      <c r="H26" s="2"/>
      <c r="I26">
        <v>6</v>
      </c>
      <c r="J26">
        <v>3.5</v>
      </c>
    </row>
    <row r="27" spans="1:13" x14ac:dyDescent="0.25">
      <c r="H27" s="2" t="s">
        <v>26</v>
      </c>
      <c r="I27" s="2">
        <f>J23+K23*(3.5-I23)+L23*(3.5-I23)*(3.5-I24)+M23*(3.5-I23)*(3.5-I24)*(3.5-I25)</f>
        <v>9.5937500000000018</v>
      </c>
    </row>
    <row r="30" spans="1:13" x14ac:dyDescent="0.25">
      <c r="B30" t="s">
        <v>27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G13" sqref="G13"/>
    </sheetView>
  </sheetViews>
  <sheetFormatPr defaultRowHeight="15" x14ac:dyDescent="0.25"/>
  <sheetData>
    <row r="1" spans="1:10" x14ac:dyDescent="0.25">
      <c r="A1" t="s">
        <v>2</v>
      </c>
      <c r="B1">
        <v>0</v>
      </c>
      <c r="C1">
        <v>2.5</v>
      </c>
      <c r="D1">
        <v>5</v>
      </c>
      <c r="E1">
        <v>7.5</v>
      </c>
      <c r="F1">
        <v>10</v>
      </c>
      <c r="G1">
        <v>12.5</v>
      </c>
      <c r="H1">
        <v>15</v>
      </c>
      <c r="I1">
        <v>17.5</v>
      </c>
      <c r="J1">
        <v>20</v>
      </c>
    </row>
    <row r="2" spans="1:10" x14ac:dyDescent="0.25">
      <c r="A2" t="s">
        <v>3</v>
      </c>
      <c r="B2">
        <v>0.91400000000000003</v>
      </c>
      <c r="C2">
        <v>0.89</v>
      </c>
      <c r="D2">
        <v>0.84699999999999998</v>
      </c>
      <c r="E2">
        <v>0.79500000000000004</v>
      </c>
      <c r="F2">
        <v>0.71899999999999997</v>
      </c>
      <c r="G2">
        <v>0.54300000000000004</v>
      </c>
      <c r="H2">
        <v>0.42699999999999999</v>
      </c>
      <c r="I2">
        <v>0.20399999999999999</v>
      </c>
      <c r="J2">
        <v>0</v>
      </c>
    </row>
    <row r="4" spans="1:10" x14ac:dyDescent="0.25">
      <c r="E4">
        <v>0</v>
      </c>
      <c r="F4">
        <v>0.91400000000000003</v>
      </c>
    </row>
    <row r="5" spans="1:10" x14ac:dyDescent="0.25">
      <c r="E5">
        <v>2.5</v>
      </c>
      <c r="F5">
        <v>0.89</v>
      </c>
    </row>
    <row r="6" spans="1:10" x14ac:dyDescent="0.25">
      <c r="E6">
        <v>5</v>
      </c>
      <c r="F6">
        <v>0.84699999999999998</v>
      </c>
    </row>
    <row r="7" spans="1:10" x14ac:dyDescent="0.25">
      <c r="E7">
        <v>7.5</v>
      </c>
      <c r="F7">
        <v>0.79500000000000004</v>
      </c>
    </row>
    <row r="8" spans="1:10" x14ac:dyDescent="0.25">
      <c r="E8">
        <v>10</v>
      </c>
      <c r="F8">
        <v>0.71899999999999997</v>
      </c>
    </row>
    <row r="9" spans="1:10" x14ac:dyDescent="0.25">
      <c r="E9">
        <v>12.5</v>
      </c>
      <c r="F9">
        <v>0.54300000000000004</v>
      </c>
    </row>
    <row r="10" spans="1:10" x14ac:dyDescent="0.25">
      <c r="E10">
        <v>15</v>
      </c>
      <c r="F10">
        <v>0.42699999999999999</v>
      </c>
    </row>
    <row r="11" spans="1:10" x14ac:dyDescent="0.25">
      <c r="E11">
        <v>17.5</v>
      </c>
      <c r="F11">
        <v>0.20399999999999999</v>
      </c>
    </row>
    <row r="12" spans="1:10" x14ac:dyDescent="0.25">
      <c r="E12">
        <v>20</v>
      </c>
      <c r="F12">
        <v>0</v>
      </c>
    </row>
    <row r="13" spans="1:10" x14ac:dyDescent="0.25">
      <c r="G13">
        <f>20/8/3*(F4+F12+4*(F5+F7+F9+F11)+2*(F6+F8+F10))</f>
        <v>12.190000000000001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K11" sqref="K11"/>
    </sheetView>
  </sheetViews>
  <sheetFormatPr defaultRowHeight="15" x14ac:dyDescent="0.25"/>
  <cols>
    <col min="1" max="1" width="18.42578125" bestFit="1" customWidth="1"/>
    <col min="2" max="10" width="4.7109375" customWidth="1"/>
  </cols>
  <sheetData>
    <row r="1" spans="1:10" x14ac:dyDescent="0.25">
      <c r="A1" s="1" t="s">
        <v>5</v>
      </c>
      <c r="B1">
        <v>0</v>
      </c>
      <c r="C1">
        <v>2</v>
      </c>
      <c r="D1">
        <v>4</v>
      </c>
      <c r="E1">
        <v>6</v>
      </c>
      <c r="F1">
        <v>8</v>
      </c>
      <c r="G1">
        <v>10</v>
      </c>
      <c r="H1">
        <v>12</v>
      </c>
      <c r="I1">
        <v>14</v>
      </c>
      <c r="J1">
        <v>16</v>
      </c>
    </row>
    <row r="2" spans="1:10" x14ac:dyDescent="0.25">
      <c r="A2" s="1" t="s">
        <v>4</v>
      </c>
      <c r="B2">
        <v>0</v>
      </c>
      <c r="C2">
        <v>0.7</v>
      </c>
      <c r="D2">
        <v>1.8</v>
      </c>
      <c r="E2">
        <v>3.4</v>
      </c>
      <c r="F2">
        <v>5.0999999999999996</v>
      </c>
      <c r="G2">
        <v>6.3</v>
      </c>
      <c r="H2">
        <v>7.3</v>
      </c>
      <c r="I2">
        <v>8</v>
      </c>
      <c r="J2">
        <v>8.4</v>
      </c>
    </row>
    <row r="3" spans="1:10" x14ac:dyDescent="0.25">
      <c r="A3" s="2" t="s">
        <v>28</v>
      </c>
      <c r="B3" s="2"/>
      <c r="C3" s="2"/>
      <c r="D3" s="2"/>
      <c r="E3" s="2"/>
      <c r="F3" s="2"/>
      <c r="G3" s="2">
        <f>(-I2+8*H2-8*F2+E2)/(12*2)</f>
        <v>0.54166666666666674</v>
      </c>
    </row>
    <row r="4" spans="1:10" x14ac:dyDescent="0.25">
      <c r="A4" s="2" t="s">
        <v>29</v>
      </c>
      <c r="B4" s="2"/>
      <c r="C4" s="2"/>
      <c r="D4" s="2"/>
      <c r="E4" s="2"/>
      <c r="F4" s="2"/>
      <c r="G4" s="2">
        <f>(E2-4*F2+3*G2)/(2*2)</f>
        <v>0.47499999999999964</v>
      </c>
    </row>
    <row r="5" spans="1:10" x14ac:dyDescent="0.25">
      <c r="A5" s="2" t="s">
        <v>30</v>
      </c>
      <c r="B5" s="2"/>
      <c r="C5" s="2"/>
      <c r="D5" s="2"/>
      <c r="E5" s="2"/>
      <c r="F5" s="2"/>
      <c r="G5" s="2">
        <f>(-I2+4*H2-3*G2)/(2*2)</f>
        <v>0.57500000000000018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E6" sqref="E6"/>
    </sheetView>
  </sheetViews>
  <sheetFormatPr defaultRowHeight="15" x14ac:dyDescent="0.25"/>
  <cols>
    <col min="1" max="1" width="13.5703125" bestFit="1" customWidth="1"/>
  </cols>
  <sheetData>
    <row r="1" spans="1:3" x14ac:dyDescent="0.25">
      <c r="B1" t="s">
        <v>6</v>
      </c>
      <c r="C1" t="s">
        <v>31</v>
      </c>
    </row>
    <row r="2" spans="1:3" x14ac:dyDescent="0.25">
      <c r="B2">
        <v>0</v>
      </c>
      <c r="C2">
        <f>B2^0.1*(1.2-B2)*(1-EXP(20*(B2-1)))</f>
        <v>0</v>
      </c>
    </row>
    <row r="3" spans="1:3" x14ac:dyDescent="0.25">
      <c r="B3">
        <v>0.4</v>
      </c>
      <c r="C3">
        <f t="shared" ref="C3:C5" si="0">B3^0.1*(1.2-B3)*(1-EXP(20*(B3-1)))</f>
        <v>0.72995034424690541</v>
      </c>
    </row>
    <row r="4" spans="1:3" x14ac:dyDescent="0.25">
      <c r="B4">
        <v>0.8</v>
      </c>
      <c r="C4">
        <f t="shared" si="0"/>
        <v>0.38400852203873437</v>
      </c>
    </row>
    <row r="5" spans="1:3" x14ac:dyDescent="0.25">
      <c r="B5">
        <v>1.2</v>
      </c>
      <c r="C5">
        <f t="shared" si="0"/>
        <v>0</v>
      </c>
    </row>
    <row r="6" spans="1:3" x14ac:dyDescent="0.25">
      <c r="A6" s="2" t="s">
        <v>32</v>
      </c>
      <c r="B6" s="2"/>
      <c r="C6" s="2">
        <f>(C2+3*(C3+C4)+C5)*3*0.4/8</f>
        <v>0.50128148982853793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activeCell="A11" sqref="A11"/>
    </sheetView>
  </sheetViews>
  <sheetFormatPr defaultRowHeight="15" x14ac:dyDescent="0.25"/>
  <sheetData>
    <row r="1" spans="1:20" x14ac:dyDescent="0.25">
      <c r="A1" s="2" t="s">
        <v>33</v>
      </c>
      <c r="B1" s="2"/>
      <c r="C1" s="2"/>
      <c r="D1" s="2"/>
      <c r="E1" s="2"/>
    </row>
    <row r="2" spans="1:20" x14ac:dyDescent="0.25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</row>
    <row r="3" spans="1:20" x14ac:dyDescent="0.25">
      <c r="A3" s="2">
        <v>0</v>
      </c>
      <c r="B3" s="2">
        <v>2</v>
      </c>
      <c r="C3" s="2">
        <v>4</v>
      </c>
      <c r="D3" s="2">
        <f>-2*B3+4*EXP(-A3)</f>
        <v>0</v>
      </c>
      <c r="E3" s="2">
        <f>-B3*C3^2/3</f>
        <v>-10.666666666666666</v>
      </c>
    </row>
    <row r="4" spans="1:20" x14ac:dyDescent="0.25">
      <c r="A4" s="2">
        <v>0.2</v>
      </c>
      <c r="B4" s="2">
        <f>B3+0.2*D3</f>
        <v>2</v>
      </c>
      <c r="C4" s="2">
        <f>C3+0.2*E3</f>
        <v>1.8666666666666667</v>
      </c>
      <c r="D4" s="2">
        <f>-2*B4+4*EXP(-A4)</f>
        <v>-0.72507698768807272</v>
      </c>
      <c r="E4" s="2">
        <f>-B4*C4^2/3</f>
        <v>-2.3229629629629631</v>
      </c>
    </row>
    <row r="5" spans="1:20" x14ac:dyDescent="0.25">
      <c r="A5" s="2">
        <v>0.4</v>
      </c>
      <c r="B5" s="2">
        <f t="shared" ref="B5:B8" si="0">B4+0.2*D4</f>
        <v>1.8549846024623855</v>
      </c>
      <c r="C5" s="2">
        <f t="shared" ref="C5:C8" si="1">C4+0.2*E4</f>
        <v>1.402074074074074</v>
      </c>
      <c r="D5" s="2">
        <f t="shared" ref="D5:D8" si="2">-2*B5+4*EXP(-A5)</f>
        <v>-1.0286890207822137</v>
      </c>
      <c r="E5" s="2">
        <f t="shared" ref="E5:E8" si="3">-B5*C5^2/3</f>
        <v>-1.2155168172963204</v>
      </c>
    </row>
    <row r="6" spans="1:20" x14ac:dyDescent="0.25">
      <c r="A6" s="2">
        <v>0.6</v>
      </c>
      <c r="B6" s="2">
        <f t="shared" si="0"/>
        <v>1.6492467983059427</v>
      </c>
      <c r="C6" s="2">
        <f t="shared" si="1"/>
        <v>1.1589707106148099</v>
      </c>
      <c r="D6" s="2">
        <f t="shared" si="2"/>
        <v>-1.1032470522357798</v>
      </c>
      <c r="E6" s="2">
        <f t="shared" si="3"/>
        <v>-0.73842997263849097</v>
      </c>
    </row>
    <row r="7" spans="1:20" x14ac:dyDescent="0.25">
      <c r="A7" s="2">
        <v>0.8</v>
      </c>
      <c r="B7" s="2">
        <f t="shared" si="0"/>
        <v>1.4285973878587868</v>
      </c>
      <c r="C7" s="2">
        <f t="shared" si="1"/>
        <v>1.0112847160871117</v>
      </c>
      <c r="D7" s="2">
        <f t="shared" si="2"/>
        <v>-1.0598789192486873</v>
      </c>
      <c r="E7" s="2">
        <f t="shared" si="3"/>
        <v>-0.48700731472716674</v>
      </c>
    </row>
    <row r="8" spans="1:20" x14ac:dyDescent="0.25">
      <c r="A8" s="2">
        <v>1</v>
      </c>
      <c r="B8" s="2">
        <f t="shared" si="0"/>
        <v>1.2166216040090494</v>
      </c>
      <c r="C8" s="2">
        <f t="shared" si="1"/>
        <v>0.91388325314167829</v>
      </c>
      <c r="D8" s="2">
        <f t="shared" si="2"/>
        <v>-0.96172544333232945</v>
      </c>
      <c r="E8" s="2">
        <f t="shared" si="3"/>
        <v>-0.33870039830200849</v>
      </c>
    </row>
    <row r="10" spans="1:20" x14ac:dyDescent="0.25">
      <c r="A10" t="s">
        <v>34</v>
      </c>
    </row>
    <row r="11" spans="1:20" x14ac:dyDescent="0.25">
      <c r="D11" t="s">
        <v>11</v>
      </c>
      <c r="E11" t="s">
        <v>12</v>
      </c>
      <c r="I11" t="s">
        <v>13</v>
      </c>
      <c r="J11" t="s">
        <v>14</v>
      </c>
      <c r="N11" t="s">
        <v>15</v>
      </c>
      <c r="O11" t="s">
        <v>16</v>
      </c>
      <c r="S11" t="s">
        <v>17</v>
      </c>
      <c r="T11" t="s">
        <v>18</v>
      </c>
    </row>
    <row r="12" spans="1:20" x14ac:dyDescent="0.25">
      <c r="A12" t="s">
        <v>6</v>
      </c>
      <c r="B12" t="s">
        <v>7</v>
      </c>
      <c r="C12" t="s">
        <v>8</v>
      </c>
      <c r="D12" t="s">
        <v>9</v>
      </c>
      <c r="E12" t="s">
        <v>10</v>
      </c>
      <c r="F12" t="s">
        <v>6</v>
      </c>
      <c r="G12" t="s">
        <v>7</v>
      </c>
      <c r="H12" t="s">
        <v>8</v>
      </c>
      <c r="I12" t="s">
        <v>9</v>
      </c>
      <c r="J12" t="s">
        <v>10</v>
      </c>
      <c r="K12" t="s">
        <v>6</v>
      </c>
      <c r="L12" t="s">
        <v>7</v>
      </c>
      <c r="M12" t="s">
        <v>8</v>
      </c>
      <c r="N12" t="s">
        <v>9</v>
      </c>
      <c r="O12" t="s">
        <v>10</v>
      </c>
      <c r="P12" t="s">
        <v>6</v>
      </c>
      <c r="Q12" t="s">
        <v>7</v>
      </c>
      <c r="R12" t="s">
        <v>8</v>
      </c>
      <c r="S12" t="s">
        <v>9</v>
      </c>
      <c r="T12" t="s">
        <v>10</v>
      </c>
    </row>
    <row r="13" spans="1:20" x14ac:dyDescent="0.25">
      <c r="A13">
        <v>0</v>
      </c>
      <c r="B13">
        <v>2</v>
      </c>
      <c r="C13">
        <v>4</v>
      </c>
      <c r="D13">
        <f>-2*B13+4*EXP(-A13)</f>
        <v>0</v>
      </c>
      <c r="E13">
        <f>-B13*C13^2/3</f>
        <v>-10.666666666666666</v>
      </c>
      <c r="F13">
        <f>A13+0.2/2</f>
        <v>0.1</v>
      </c>
      <c r="G13">
        <f>B13+0.5*D13*0.2</f>
        <v>2</v>
      </c>
      <c r="H13">
        <f>C13+0.5*E13*0.2</f>
        <v>2.9333333333333336</v>
      </c>
      <c r="I13">
        <f>-2*G13+4*EXP(-F13)</f>
        <v>-0.38065032785616193</v>
      </c>
      <c r="J13">
        <f>-G13*H13^2/3</f>
        <v>-5.736296296296298</v>
      </c>
      <c r="K13">
        <f>A13+0.2/2</f>
        <v>0.1</v>
      </c>
      <c r="L13">
        <f>B13+0.5*I13*0.2</f>
        <v>1.9619349672143838</v>
      </c>
      <c r="M13">
        <f>C13+0.5*J13*0.2</f>
        <v>3.4263703703703703</v>
      </c>
      <c r="N13">
        <f>-2*L13+4*EXP(-K13)</f>
        <v>-0.30452026228492945</v>
      </c>
      <c r="O13">
        <f>-L13*M13^2/3</f>
        <v>-7.6777146051092471</v>
      </c>
      <c r="P13">
        <f>A13+0.2</f>
        <v>0.2</v>
      </c>
      <c r="Q13">
        <f>B13+N13*0.2</f>
        <v>1.9390959475430141</v>
      </c>
      <c r="R13">
        <f>C13+O13*0.2</f>
        <v>2.4644570789781506</v>
      </c>
      <c r="S13">
        <f>-2*Q13+4*EXP(-P13)</f>
        <v>-0.60326888277410085</v>
      </c>
      <c r="T13">
        <f>-Q13*R13^2/3</f>
        <v>-3.9257312199946526</v>
      </c>
    </row>
    <row r="14" spans="1:20" x14ac:dyDescent="0.25">
      <c r="A14">
        <v>0.2</v>
      </c>
      <c r="B14">
        <f>B13+1/6*(D13+2*I13+2*N13+S13)*0.2</f>
        <v>1.934212997898124</v>
      </c>
      <c r="C14">
        <f>C13+1/6*(+E13+2*J13+2*O13+T13)*0.2</f>
        <v>2.619319343684253</v>
      </c>
      <c r="D14">
        <f>-2*B14+4*EXP(-A14)</f>
        <v>-0.59350298348432062</v>
      </c>
      <c r="E14">
        <f>-B14*C14^2/3</f>
        <v>-4.4234379863946147</v>
      </c>
      <c r="F14">
        <f>A14+0.2/2</f>
        <v>0.30000000000000004</v>
      </c>
      <c r="G14">
        <f>B14+0.5*D14*0.2</f>
        <v>1.874862699549692</v>
      </c>
      <c r="H14">
        <f>C14+0.5*E14*0.2</f>
        <v>2.1769755450447916</v>
      </c>
      <c r="I14">
        <f>-2*G14+4*EXP(-F14)</f>
        <v>-0.78645251637251246</v>
      </c>
      <c r="J14">
        <f>-G14*H14^2/3</f>
        <v>-2.961797178198045</v>
      </c>
      <c r="K14">
        <f>A14+0.2/2</f>
        <v>0.30000000000000004</v>
      </c>
      <c r="L14">
        <f>B14+0.5*I14*0.2</f>
        <v>1.8555677462608726</v>
      </c>
      <c r="M14">
        <f>C14+0.5*J14*0.2</f>
        <v>2.3231396258644486</v>
      </c>
      <c r="N14">
        <f>-2*L14+4*EXP(-K14)</f>
        <v>-0.74786260979487373</v>
      </c>
      <c r="O14">
        <f>-L14*M14^2/3</f>
        <v>-3.3381525956205156</v>
      </c>
      <c r="P14">
        <f>A14+0.2</f>
        <v>0.4</v>
      </c>
      <c r="Q14">
        <f>B14+N14*0.2</f>
        <v>1.7846404759391492</v>
      </c>
      <c r="R14">
        <f>C14+O14*0.2</f>
        <v>1.9516888245601498</v>
      </c>
      <c r="S14">
        <f>-2*Q14+4*EXP(-P14)</f>
        <v>-0.8880007677357411</v>
      </c>
      <c r="T14">
        <f>-Q14*R14^2/3</f>
        <v>-2.2659516279943079</v>
      </c>
    </row>
    <row r="15" spans="1:20" x14ac:dyDescent="0.25">
      <c r="A15">
        <v>0.4</v>
      </c>
      <c r="B15">
        <f t="shared" ref="B15:B18" si="4">B14+1/6*(D14+2*I14+2*N14+S14)*0.2</f>
        <v>1.782541864446296</v>
      </c>
      <c r="C15">
        <f t="shared" ref="C15:C18" si="5">C14+1/6*(+E14+2*J14+2*O14+T14)*0.2</f>
        <v>1.9763430382833849</v>
      </c>
      <c r="D15">
        <f t="shared" ref="D15:D18" si="6">-2*B15+4*EXP(-A15)</f>
        <v>-0.88380354475003475</v>
      </c>
      <c r="E15">
        <f t="shared" ref="E15:E18" si="7">-B15*C15^2/3</f>
        <v>-2.3208289873444836</v>
      </c>
      <c r="F15">
        <f t="shared" ref="F15:F18" si="8">A15+0.2/2</f>
        <v>0.5</v>
      </c>
      <c r="G15">
        <f t="shared" ref="G15:G18" si="9">B15+0.5*D15*0.2</f>
        <v>1.6941615099712926</v>
      </c>
      <c r="H15">
        <f t="shared" ref="H15:H18" si="10">C15+0.5*E15*0.2</f>
        <v>1.7442601395489366</v>
      </c>
      <c r="I15">
        <f t="shared" ref="I15:I18" si="11">-2*G15+4*EXP(-F15)</f>
        <v>-0.96220038109205142</v>
      </c>
      <c r="J15">
        <f t="shared" ref="J15:J18" si="12">-G15*H15^2/3</f>
        <v>-1.7181301876193349</v>
      </c>
      <c r="K15">
        <f t="shared" ref="K15:K18" si="13">A15+0.2/2</f>
        <v>0.5</v>
      </c>
      <c r="L15">
        <f t="shared" ref="L15:L18" si="14">B15+0.5*I15*0.2</f>
        <v>1.6863218263370909</v>
      </c>
      <c r="M15">
        <f t="shared" ref="M15:M18" si="15">C15+0.5*J15*0.2</f>
        <v>1.8045300195214513</v>
      </c>
      <c r="N15">
        <f t="shared" ref="N15:N18" si="16">-2*L15+4*EXP(-K15)</f>
        <v>-0.94652101382364817</v>
      </c>
      <c r="O15">
        <f t="shared" ref="O15:O18" si="17">-L15*M15^2/3</f>
        <v>-1.8304059924419718</v>
      </c>
      <c r="P15">
        <f t="shared" ref="P15:P18" si="18">A15+0.2</f>
        <v>0.60000000000000009</v>
      </c>
      <c r="Q15">
        <f t="shared" ref="Q15:Q18" si="19">B15+N15*0.2</f>
        <v>1.5932376616815664</v>
      </c>
      <c r="R15">
        <f t="shared" ref="R15:R18" si="20">C15+O15*0.2</f>
        <v>1.6102618397949904</v>
      </c>
      <c r="S15">
        <f t="shared" ref="S15:S18" si="21">-2*Q15+4*EXP(-P15)</f>
        <v>-0.99122877898702733</v>
      </c>
      <c r="T15">
        <f t="shared" ref="T15:T18" si="22">-Q15*R15^2/3</f>
        <v>-1.3770582497367998</v>
      </c>
    </row>
    <row r="16" spans="1:20" x14ac:dyDescent="0.25">
      <c r="A16">
        <v>0.6</v>
      </c>
      <c r="B16">
        <f t="shared" si="4"/>
        <v>1.592792693994014</v>
      </c>
      <c r="C16">
        <f t="shared" si="5"/>
        <v>1.6165110517099217</v>
      </c>
      <c r="D16">
        <f t="shared" si="6"/>
        <v>-0.99033884361192248</v>
      </c>
      <c r="E16">
        <f t="shared" si="7"/>
        <v>-1.3873797665465997</v>
      </c>
      <c r="F16">
        <f t="shared" si="8"/>
        <v>0.7</v>
      </c>
      <c r="G16">
        <f t="shared" si="9"/>
        <v>1.4937588096328218</v>
      </c>
      <c r="H16">
        <f t="shared" si="10"/>
        <v>1.4777730750552618</v>
      </c>
      <c r="I16">
        <f t="shared" si="11"/>
        <v>-1.0011764041000055</v>
      </c>
      <c r="J16">
        <f t="shared" si="12"/>
        <v>-1.0873634325823072</v>
      </c>
      <c r="K16">
        <f t="shared" si="13"/>
        <v>0.7</v>
      </c>
      <c r="L16">
        <f t="shared" si="14"/>
        <v>1.4926750535840134</v>
      </c>
      <c r="M16">
        <f t="shared" si="15"/>
        <v>1.507774708451691</v>
      </c>
      <c r="N16">
        <f t="shared" si="16"/>
        <v>-0.99900889200238874</v>
      </c>
      <c r="O16">
        <f t="shared" si="17"/>
        <v>-1.1311414790003653</v>
      </c>
      <c r="P16">
        <f t="shared" si="18"/>
        <v>0.8</v>
      </c>
      <c r="Q16">
        <f t="shared" si="19"/>
        <v>1.3929909155935363</v>
      </c>
      <c r="R16">
        <f t="shared" si="20"/>
        <v>1.3902827559098485</v>
      </c>
      <c r="S16">
        <f t="shared" si="21"/>
        <v>-0.98866597471818629</v>
      </c>
      <c r="T16">
        <f t="shared" si="22"/>
        <v>-0.89749761193979272</v>
      </c>
    </row>
    <row r="17" spans="1:20" x14ac:dyDescent="0.25">
      <c r="A17">
        <v>0.8</v>
      </c>
      <c r="B17">
        <f t="shared" si="4"/>
        <v>1.3934801803095174</v>
      </c>
      <c r="C17">
        <f t="shared" si="5"/>
        <v>1.3924481449881971</v>
      </c>
      <c r="D17">
        <f t="shared" si="6"/>
        <v>-0.98964450415014849</v>
      </c>
      <c r="E17">
        <f t="shared" si="7"/>
        <v>-0.90061173850130027</v>
      </c>
      <c r="F17">
        <f t="shared" si="8"/>
        <v>0.9</v>
      </c>
      <c r="G17">
        <f t="shared" si="9"/>
        <v>1.2945157298945025</v>
      </c>
      <c r="H17">
        <f t="shared" si="10"/>
        <v>1.3023869711380671</v>
      </c>
      <c r="I17">
        <f t="shared" si="11"/>
        <v>-0.96275282082660851</v>
      </c>
      <c r="J17">
        <f t="shared" si="12"/>
        <v>-0.73192429519200741</v>
      </c>
      <c r="K17">
        <f t="shared" si="13"/>
        <v>0.9</v>
      </c>
      <c r="L17">
        <f t="shared" si="14"/>
        <v>1.2972048982268565</v>
      </c>
      <c r="M17">
        <f t="shared" si="15"/>
        <v>1.3192557154689963</v>
      </c>
      <c r="N17">
        <f t="shared" si="16"/>
        <v>-0.96813115749131651</v>
      </c>
      <c r="O17">
        <f t="shared" si="17"/>
        <v>-0.75256721362855716</v>
      </c>
      <c r="P17">
        <f t="shared" si="18"/>
        <v>1</v>
      </c>
      <c r="Q17">
        <f t="shared" si="19"/>
        <v>1.1998539488112541</v>
      </c>
      <c r="R17">
        <f t="shared" si="20"/>
        <v>1.2419347022624856</v>
      </c>
      <c r="S17">
        <f t="shared" si="21"/>
        <v>-0.9281901329367388</v>
      </c>
      <c r="T17">
        <f t="shared" si="22"/>
        <v>-0.61688563200115754</v>
      </c>
    </row>
    <row r="18" spans="1:20" x14ac:dyDescent="0.25">
      <c r="A18">
        <v>1</v>
      </c>
      <c r="B18">
        <f t="shared" si="4"/>
        <v>1.2008267605187595</v>
      </c>
      <c r="C18">
        <f t="shared" si="5"/>
        <v>1.2428987987167441</v>
      </c>
      <c r="D18">
        <f t="shared" si="6"/>
        <v>-0.93013575635174961</v>
      </c>
      <c r="E18">
        <f t="shared" si="7"/>
        <v>-0.61834469538045089</v>
      </c>
      <c r="F18">
        <f t="shared" si="8"/>
        <v>1.1000000000000001</v>
      </c>
      <c r="G18">
        <f t="shared" si="9"/>
        <v>1.1078131848835846</v>
      </c>
      <c r="H18">
        <f t="shared" si="10"/>
        <v>1.1810643291786991</v>
      </c>
      <c r="I18">
        <f t="shared" si="11"/>
        <v>-0.884142034974851</v>
      </c>
      <c r="J18">
        <f t="shared" si="12"/>
        <v>-0.51510098579878338</v>
      </c>
      <c r="K18">
        <f t="shared" si="13"/>
        <v>1.1000000000000001</v>
      </c>
      <c r="L18">
        <f t="shared" si="14"/>
        <v>1.1124125570212744</v>
      </c>
      <c r="M18">
        <f t="shared" si="15"/>
        <v>1.1913887001368657</v>
      </c>
      <c r="N18">
        <f t="shared" si="16"/>
        <v>-0.89334077925023059</v>
      </c>
      <c r="O18">
        <f t="shared" si="17"/>
        <v>-0.52632206968373862</v>
      </c>
      <c r="P18">
        <f t="shared" si="18"/>
        <v>1.2</v>
      </c>
      <c r="Q18">
        <f t="shared" si="19"/>
        <v>1.0221586046687134</v>
      </c>
      <c r="R18">
        <f t="shared" si="20"/>
        <v>1.1376343847799963</v>
      </c>
      <c r="S18">
        <f t="shared" si="21"/>
        <v>-0.83954036168861834</v>
      </c>
      <c r="T18">
        <f t="shared" si="22"/>
        <v>-0.4409633084512557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activeCell="G8" sqref="G8"/>
    </sheetView>
  </sheetViews>
  <sheetFormatPr defaultRowHeight="15" x14ac:dyDescent="0.25"/>
  <sheetData>
    <row r="1" spans="1:6" x14ac:dyDescent="0.25">
      <c r="A1" s="2">
        <v>0.5</v>
      </c>
      <c r="B1" s="2"/>
      <c r="C1" s="2"/>
      <c r="D1" s="2"/>
      <c r="E1" s="2"/>
      <c r="F1" s="2"/>
    </row>
    <row r="2" spans="1:6" x14ac:dyDescent="0.25">
      <c r="A2" s="2" t="s">
        <v>6</v>
      </c>
      <c r="B2" s="2" t="s">
        <v>7</v>
      </c>
      <c r="C2" s="2" t="s">
        <v>35</v>
      </c>
      <c r="D2" s="2" t="s">
        <v>36</v>
      </c>
      <c r="E2" s="2" t="s">
        <v>37</v>
      </c>
      <c r="F2" s="2" t="s">
        <v>38</v>
      </c>
    </row>
    <row r="3" spans="1:6" x14ac:dyDescent="0.25">
      <c r="A3" s="2">
        <v>0</v>
      </c>
      <c r="B3" s="2">
        <v>1</v>
      </c>
      <c r="C3" s="2">
        <f>(1+2*A3)*SQRT(B3)</f>
        <v>1</v>
      </c>
      <c r="D3" s="2">
        <f>(1+2*(A3+0.5*$A$1))*SQRT(B3+0.5*C3*$A$1)</f>
        <v>1.6770509831248424</v>
      </c>
      <c r="E3" s="2">
        <f>(1+2*(A3+0.5*$A$1))*SQRT(B3+0.5*D3*$A$1)</f>
        <v>1.786992215430085</v>
      </c>
      <c r="F3" s="2">
        <f>(1+2*(A3+$A$1))*SQRT(B3+E3*$A$1)</f>
        <v>2.7520872861993624</v>
      </c>
    </row>
    <row r="4" spans="1:6" x14ac:dyDescent="0.25">
      <c r="A4" s="2">
        <v>0.5</v>
      </c>
      <c r="B4" s="2">
        <f>B3+$A$1/6*(C3+2*D3+2*E3+F3)</f>
        <v>1.8900144736091014</v>
      </c>
      <c r="C4" s="2">
        <f>(1+2*A4)*SQRT(B4)</f>
        <v>2.7495559449548224</v>
      </c>
      <c r="D4" s="2">
        <f>(1+2*(A4+0.5*$A$1))*SQRT(B4+0.5*C4*$A$1)</f>
        <v>4.0135734232786611</v>
      </c>
      <c r="E4" s="2">
        <f>(1+2*(A4+0.5*$A$1))*SQRT(B4+0.5*D4*$A$1)</f>
        <v>4.252505018683669</v>
      </c>
      <c r="F4" s="2">
        <f>(1+2*(A4+$A$1))*SQRT(B4+E4*$A$1)</f>
        <v>6.0121878585551878</v>
      </c>
    </row>
    <row r="5" spans="1:6" x14ac:dyDescent="0.25">
      <c r="A5" s="2">
        <v>1</v>
      </c>
      <c r="B5" s="2">
        <f>B4+$A$1/6*(C4+2*D4+2*E4+F4)</f>
        <v>3.9978395308953241</v>
      </c>
      <c r="C5" s="2">
        <f>(1+2*A5)*SQRT(B5)</f>
        <v>5.9983794293173816</v>
      </c>
      <c r="D5" s="2">
        <f>(1+2*(A5+0.5*$A$1))*SQRT(B5+0.5*C5*$A$1)</f>
        <v>8.2063128904369833</v>
      </c>
      <c r="E5" s="2">
        <f>(1+2*(A5+0.5*$A$1))*SQRT(B5+0.5*D5*$A$1)</f>
        <v>8.6084474488975644</v>
      </c>
      <c r="F5" s="2">
        <f>(1+2*(A5+$A$1))*SQRT(B5+E5*$A$1)</f>
        <v>11.525320476477246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Soru1</vt:lpstr>
      <vt:lpstr>Soru2a</vt:lpstr>
      <vt:lpstr>Soru2b</vt:lpstr>
      <vt:lpstr>Soru3</vt:lpstr>
      <vt:lpstr>Soru4</vt:lpstr>
      <vt:lpstr>Soru5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dcterms:created xsi:type="dcterms:W3CDTF">2019-06-10T02:29:02Z</dcterms:created>
  <dcterms:modified xsi:type="dcterms:W3CDTF">2019-06-14T06:55:15Z</dcterms:modified>
</cp:coreProperties>
</file>